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matsui\Desktop\「Excelによるアンケート分析」Excelデータ等\"/>
    </mc:Choice>
  </mc:AlternateContent>
  <xr:revisionPtr revIDLastSave="0" documentId="13_ncr:1_{85C8025E-70F9-43C6-AD9D-287A273A91E6}" xr6:coauthVersionLast="47" xr6:coauthVersionMax="47" xr10:uidLastSave="{00000000-0000-0000-0000-000000000000}"/>
  <bookViews>
    <workbookView xWindow="90" yWindow="0" windowWidth="21960" windowHeight="12765" xr2:uid="{61ACB3F0-D757-4F29-87BD-C877FC5F355D}"/>
  </bookViews>
  <sheets>
    <sheet name="例題4-1(ｔ検定)" sheetId="1" r:id="rId1"/>
    <sheet name="例題4-2(対応のあるｔ検定)" sheetId="10" r:id="rId2"/>
    <sheet name="例題4-1(Wilcoxonの順位和検定)" sheetId="8" r:id="rId3"/>
    <sheet name="例題4-2(Wilcoxonの符号付順位検定)" sheetId="11" r:id="rId4"/>
  </sheets>
  <externalReferences>
    <externalReference r:id="rId5"/>
  </externalReferences>
  <definedNames>
    <definedName name="_xlnm._FilterDatabase" localSheetId="0" hidden="1">'例題4-1(ｔ検定)'!#REF!</definedName>
    <definedName name="_xlnm._FilterDatabase" localSheetId="2" hidden="1">'例題4-1(Wilcoxonの順位和検定)'!#REF!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1" l="1"/>
  <c r="G21" i="11" s="1"/>
  <c r="C20" i="11"/>
  <c r="D20" i="11" s="1"/>
  <c r="G19" i="11"/>
  <c r="D19" i="11"/>
  <c r="C19" i="11"/>
  <c r="G18" i="11"/>
  <c r="D18" i="11"/>
  <c r="C18" i="11"/>
  <c r="D17" i="11"/>
  <c r="C17" i="11"/>
  <c r="G17" i="11" s="1"/>
  <c r="F16" i="11"/>
  <c r="C16" i="11"/>
  <c r="D16" i="11" s="1"/>
  <c r="C15" i="11"/>
  <c r="D15" i="11" s="1"/>
  <c r="C14" i="11"/>
  <c r="G14" i="11" s="1"/>
  <c r="G13" i="11"/>
  <c r="C13" i="11"/>
  <c r="D13" i="11" s="1"/>
  <c r="C12" i="11"/>
  <c r="D12" i="11" s="1"/>
  <c r="D11" i="11"/>
  <c r="C11" i="11"/>
  <c r="F11" i="11" s="1"/>
  <c r="F10" i="11"/>
  <c r="D10" i="11"/>
  <c r="C10" i="11"/>
  <c r="D9" i="11"/>
  <c r="C9" i="11"/>
  <c r="G8" i="11"/>
  <c r="C8" i="11"/>
  <c r="D8" i="11" s="1"/>
  <c r="G7" i="11"/>
  <c r="D7" i="11"/>
  <c r="C7" i="11"/>
  <c r="C6" i="11"/>
  <c r="D6" i="11" s="1"/>
  <c r="C5" i="11"/>
  <c r="G5" i="11" s="1"/>
  <c r="F4" i="11"/>
  <c r="C4" i="11"/>
  <c r="D4" i="11" s="1"/>
  <c r="F3" i="11"/>
  <c r="D3" i="11"/>
  <c r="C3" i="11"/>
  <c r="C2" i="11"/>
  <c r="G10" i="10"/>
  <c r="G9" i="10"/>
  <c r="H4" i="10"/>
  <c r="G4" i="10"/>
  <c r="H3" i="10"/>
  <c r="G3" i="10"/>
  <c r="G5" i="10" s="1"/>
  <c r="H2" i="10"/>
  <c r="G2" i="10"/>
  <c r="F2" i="11" l="1"/>
  <c r="D5" i="11"/>
  <c r="E18" i="11" s="1"/>
  <c r="F18" i="11" s="1"/>
  <c r="D14" i="11"/>
  <c r="E14" i="11" s="1"/>
  <c r="F14" i="11" s="1"/>
  <c r="G15" i="11"/>
  <c r="G12" i="11"/>
  <c r="G20" i="11"/>
  <c r="G9" i="11"/>
  <c r="D2" i="11"/>
  <c r="E12" i="11" s="1"/>
  <c r="F12" i="11" s="1"/>
  <c r="G6" i="11"/>
  <c r="D21" i="11"/>
  <c r="E21" i="11" s="1"/>
  <c r="F21" i="11" s="1"/>
  <c r="E8" i="11" l="1"/>
  <c r="F8" i="11" s="1"/>
  <c r="E10" i="11"/>
  <c r="G10" i="11" s="1"/>
  <c r="E7" i="11"/>
  <c r="F7" i="11" s="1"/>
  <c r="E15" i="11"/>
  <c r="F15" i="11" s="1"/>
  <c r="E5" i="11"/>
  <c r="F5" i="11" s="1"/>
  <c r="E20" i="11"/>
  <c r="F20" i="11" s="1"/>
  <c r="E9" i="11"/>
  <c r="F9" i="11" s="1"/>
  <c r="E16" i="11"/>
  <c r="G16" i="11" s="1"/>
  <c r="E4" i="11"/>
  <c r="G4" i="11" s="1"/>
  <c r="E6" i="11"/>
  <c r="F6" i="11" s="1"/>
  <c r="E3" i="11"/>
  <c r="G3" i="11" s="1"/>
  <c r="E13" i="11"/>
  <c r="F13" i="11" s="1"/>
  <c r="E11" i="11"/>
  <c r="G11" i="11" s="1"/>
  <c r="E2" i="11"/>
  <c r="E17" i="11"/>
  <c r="F17" i="11" s="1"/>
  <c r="I1" i="11" s="1"/>
  <c r="E19" i="11"/>
  <c r="F19" i="11" s="1"/>
  <c r="I4" i="11" l="1"/>
  <c r="G2" i="11"/>
  <c r="I2" i="11" s="1"/>
  <c r="I3" i="11" s="1"/>
  <c r="I5" i="11" s="1"/>
  <c r="I6" i="11" l="1"/>
  <c r="I7" i="11"/>
  <c r="G7" i="8" l="1"/>
  <c r="G6" i="8"/>
  <c r="G5" i="8"/>
  <c r="H4" i="8"/>
  <c r="G4" i="8"/>
  <c r="H3" i="8"/>
  <c r="G3" i="8"/>
  <c r="G2" i="8"/>
  <c r="H2" i="8"/>
  <c r="D21" i="8"/>
  <c r="C21" i="8"/>
  <c r="D20" i="8"/>
  <c r="C20" i="8"/>
  <c r="D19" i="8"/>
  <c r="C19" i="8"/>
  <c r="D18" i="8"/>
  <c r="C18" i="8"/>
  <c r="D17" i="8"/>
  <c r="C17" i="8"/>
  <c r="D16" i="8"/>
  <c r="C16" i="8"/>
  <c r="D15" i="8"/>
  <c r="C15" i="8"/>
  <c r="D14" i="8"/>
  <c r="C14" i="8"/>
  <c r="D13" i="8"/>
  <c r="C13" i="8"/>
  <c r="D12" i="8"/>
  <c r="C12" i="8"/>
  <c r="D11" i="8"/>
  <c r="C11" i="8"/>
  <c r="D10" i="8"/>
  <c r="C10" i="8"/>
  <c r="D9" i="8"/>
  <c r="C9" i="8"/>
  <c r="D8" i="8"/>
  <c r="C8" i="8"/>
  <c r="D7" i="8"/>
  <c r="C7" i="8"/>
  <c r="D6" i="8"/>
  <c r="C6" i="8"/>
  <c r="D5" i="8"/>
  <c r="C5" i="8"/>
  <c r="D4" i="8"/>
  <c r="C4" i="8"/>
  <c r="D3" i="8"/>
  <c r="C3" i="8"/>
  <c r="D2" i="8"/>
  <c r="C2" i="8"/>
  <c r="G16" i="1"/>
  <c r="G13" i="1"/>
  <c r="G12" i="1"/>
  <c r="G9" i="1"/>
  <c r="G10" i="1"/>
  <c r="G5" i="1"/>
  <c r="H4" i="1"/>
  <c r="G4" i="1"/>
  <c r="H3" i="1"/>
  <c r="G3" i="1"/>
  <c r="H2" i="1"/>
  <c r="G2" i="1"/>
</calcChain>
</file>

<file path=xl/sharedStrings.xml><?xml version="1.0" encoding="utf-8"?>
<sst xmlns="http://schemas.openxmlformats.org/spreadsheetml/2006/main" count="54" uniqueCount="38">
  <si>
    <t>男</t>
    <rPh sb="0" eb="1">
      <t>オトコ</t>
    </rPh>
    <phoneticPr fontId="1"/>
  </si>
  <si>
    <t>女</t>
    <rPh sb="0" eb="1">
      <t>オンナ</t>
    </rPh>
    <phoneticPr fontId="1"/>
  </si>
  <si>
    <t>サンプルサイズ</t>
    <phoneticPr fontId="2"/>
  </si>
  <si>
    <t>平均値</t>
    <rPh sb="0" eb="3">
      <t>ヘイキンチ</t>
    </rPh>
    <phoneticPr fontId="2"/>
  </si>
  <si>
    <t>標準偏差</t>
    <rPh sb="0" eb="2">
      <t>ヒョウジュン</t>
    </rPh>
    <rPh sb="2" eb="4">
      <t>ヘンサ</t>
    </rPh>
    <phoneticPr fontId="2"/>
  </si>
  <si>
    <t>平均値の差</t>
    <rPh sb="0" eb="3">
      <t>ヘイキンチ</t>
    </rPh>
    <rPh sb="4" eb="5">
      <t>サ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</si>
  <si>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</si>
  <si>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</si>
  <si>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ｔ検定の結果</t>
    <rPh sb="1" eb="3">
      <t>ケンテイ</t>
    </rPh>
    <rPh sb="4" eb="6">
      <t>ケッカ</t>
    </rPh>
    <phoneticPr fontId="2"/>
  </si>
  <si>
    <t>&lt;&lt;等分散を仮定した場合&gt;&gt;</t>
    <rPh sb="2" eb="5">
      <t>トウブンサン</t>
    </rPh>
    <rPh sb="6" eb="8">
      <t>カテイ</t>
    </rPh>
    <rPh sb="10" eb="12">
      <t>バアイ</t>
    </rPh>
    <phoneticPr fontId="2"/>
  </si>
  <si>
    <t>有意確率（両側）</t>
    <rPh sb="0" eb="2">
      <t>ユウイ</t>
    </rPh>
    <rPh sb="2" eb="4">
      <t>カクリツ</t>
    </rPh>
    <rPh sb="5" eb="7">
      <t>リョウガワ</t>
    </rPh>
    <phoneticPr fontId="2"/>
  </si>
  <si>
    <t>有意確率（片側）</t>
    <rPh sb="0" eb="2">
      <t>ユウイ</t>
    </rPh>
    <rPh sb="2" eb="4">
      <t>カクリツ</t>
    </rPh>
    <rPh sb="5" eb="7">
      <t>カタガワ</t>
    </rPh>
    <phoneticPr fontId="2"/>
  </si>
  <si>
    <t>&lt;&lt;等分散を仮定しない場合&gt;&gt;</t>
    <rPh sb="2" eb="5">
      <t>トウブンサン</t>
    </rPh>
    <rPh sb="6" eb="8">
      <t>カテイ</t>
    </rPh>
    <rPh sb="11" eb="13">
      <t>バアイ</t>
    </rPh>
    <phoneticPr fontId="2"/>
  </si>
  <si>
    <t>F検定の結果</t>
    <rPh sb="1" eb="3">
      <t>ケンテイ</t>
    </rPh>
    <rPh sb="4" eb="6">
      <t>ケッカ</t>
    </rPh>
    <phoneticPr fontId="2"/>
  </si>
  <si>
    <t>男：順位</t>
    <rPh sb="0" eb="1">
      <t>オトコ</t>
    </rPh>
    <rPh sb="2" eb="4">
      <t>ジュンイ</t>
    </rPh>
    <phoneticPr fontId="2"/>
  </si>
  <si>
    <t>女：順位</t>
    <rPh sb="0" eb="1">
      <t>オンナ</t>
    </rPh>
    <rPh sb="2" eb="4">
      <t>ジュンイ</t>
    </rPh>
    <phoneticPr fontId="2"/>
  </si>
  <si>
    <t>順位和</t>
    <rPh sb="0" eb="2">
      <t>ジュンイ</t>
    </rPh>
    <rPh sb="2" eb="3">
      <t>ワ</t>
    </rPh>
    <phoneticPr fontId="2"/>
  </si>
  <si>
    <t>平均順位和</t>
    <rPh sb="0" eb="2">
      <t>ヘイキン</t>
    </rPh>
    <rPh sb="2" eb="4">
      <t>ジュンイ</t>
    </rPh>
    <rPh sb="4" eb="5">
      <t>ワ</t>
    </rPh>
    <phoneticPr fontId="2"/>
  </si>
  <si>
    <t>検定統計量</t>
    <rPh sb="0" eb="2">
      <t>ケンテイ</t>
    </rPh>
    <rPh sb="2" eb="5">
      <t>トウケイリョウ</t>
    </rPh>
    <phoneticPr fontId="2"/>
  </si>
  <si>
    <t>有意確率（片側）</t>
    <rPh sb="0" eb="2">
      <t>ユウイ</t>
    </rPh>
    <rPh sb="2" eb="4">
      <t>カクリツ</t>
    </rPh>
    <rPh sb="5" eb="7">
      <t>カタガワ</t>
    </rPh>
    <phoneticPr fontId="2"/>
  </si>
  <si>
    <t>有意確率（両側）</t>
    <rPh sb="0" eb="2">
      <t>ユウイ</t>
    </rPh>
    <rPh sb="2" eb="4">
      <t>カクリツ</t>
    </rPh>
    <rPh sb="5" eb="7">
      <t>リョウガワ</t>
    </rPh>
    <phoneticPr fontId="2"/>
  </si>
  <si>
    <t>昨年</t>
  </si>
  <si>
    <t>今年</t>
  </si>
  <si>
    <t>サンプルサイズ</t>
    <phoneticPr fontId="2"/>
  </si>
  <si>
    <t>平均値</t>
    <rPh sb="0" eb="3">
      <t>ヘイキンチ</t>
    </rPh>
    <phoneticPr fontId="2"/>
  </si>
  <si>
    <t>標準偏差</t>
    <rPh sb="0" eb="2">
      <t>ヒョウジュン</t>
    </rPh>
    <rPh sb="2" eb="4">
      <t>ヘンサ</t>
    </rPh>
    <phoneticPr fontId="2"/>
  </si>
  <si>
    <t>平均値の差</t>
    <rPh sb="0" eb="3">
      <t>ヘイキンチ</t>
    </rPh>
    <rPh sb="4" eb="5">
      <t>サ</t>
    </rPh>
    <phoneticPr fontId="2"/>
  </si>
  <si>
    <t>対応のある平均値の差の検定（t検定）</t>
    <rPh sb="0" eb="2">
      <t>タイオウ</t>
    </rPh>
    <rPh sb="5" eb="8">
      <t>ヘイキンチ</t>
    </rPh>
    <rPh sb="9" eb="10">
      <t>サ</t>
    </rPh>
    <rPh sb="11" eb="13">
      <t>ケンテイ</t>
    </rPh>
    <rPh sb="15" eb="17">
      <t>ケンテイ</t>
    </rPh>
    <phoneticPr fontId="2"/>
  </si>
  <si>
    <t>有意確率（片側）</t>
    <rPh sb="0" eb="2">
      <t>ユウイ</t>
    </rPh>
    <rPh sb="2" eb="4">
      <t>カクリツ</t>
    </rPh>
    <rPh sb="5" eb="7">
      <t>カタガワ</t>
    </rPh>
    <rPh sb="6" eb="7">
      <t>ガワ</t>
    </rPh>
    <phoneticPr fontId="2"/>
  </si>
  <si>
    <t>今年－昨年</t>
    <rPh sb="0" eb="2">
      <t>コトシ</t>
    </rPh>
    <rPh sb="3" eb="5">
      <t>サクネン</t>
    </rPh>
    <phoneticPr fontId="2"/>
  </si>
  <si>
    <t>絶対値</t>
    <rPh sb="0" eb="3">
      <t>ゼッタイチ</t>
    </rPh>
    <phoneticPr fontId="2"/>
  </si>
  <si>
    <t>順位値</t>
    <rPh sb="0" eb="2">
      <t>ジュンイ</t>
    </rPh>
    <rPh sb="2" eb="3">
      <t>アタイ</t>
    </rPh>
    <phoneticPr fontId="2"/>
  </si>
  <si>
    <t>計算用1</t>
    <rPh sb="0" eb="3">
      <t>ケイサンヨウ</t>
    </rPh>
    <phoneticPr fontId="2"/>
  </si>
  <si>
    <t>計算用2</t>
    <rPh sb="0" eb="3">
      <t>ケイサンヨウ</t>
    </rPh>
    <phoneticPr fontId="2"/>
  </si>
  <si>
    <t>正の順位和</t>
    <rPh sb="0" eb="1">
      <t>セイ</t>
    </rPh>
    <rPh sb="2" eb="4">
      <t>ジュンイ</t>
    </rPh>
    <rPh sb="4" eb="5">
      <t>ワ</t>
    </rPh>
    <phoneticPr fontId="2"/>
  </si>
  <si>
    <t>負の順位和</t>
    <rPh sb="0" eb="1">
      <t>フ</t>
    </rPh>
    <rPh sb="2" eb="4">
      <t>ジュンイ</t>
    </rPh>
    <rPh sb="4" eb="5">
      <t>ワ</t>
    </rPh>
    <phoneticPr fontId="2"/>
  </si>
  <si>
    <t>順位和</t>
    <rPh sb="0" eb="2">
      <t>ジュンイ</t>
    </rPh>
    <rPh sb="2" eb="3">
      <t>ワ</t>
    </rPh>
    <phoneticPr fontId="2"/>
  </si>
  <si>
    <t>ペア数</t>
    <rPh sb="2" eb="3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</si>
</sst>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"/>
    <numFmt numFmtId="177" formatCode="0.0"/>
    <numFmt numFmtId="178" formatCode="0.00000"/>
  </numFmts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0" xfId="0" applyNumberForma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0" xfId="1" applyFont="1" applyAlignment="1">
      <alignment horizontal="center" vertical="center"/>
    </xf>
    <xf numFmtId="0" fontId="0" fillId="0" borderId="0" xfId="1" applyNumberFormat="1" applyFont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1" applyNumberFormat="1" applyFont="1" applyBorder="1">
      <alignment vertical="center"/>
    </xf>
    <xf numFmtId="0" fontId="0" fillId="0" borderId="4" xfId="1" applyNumberFormat="1" applyFont="1" applyBorder="1">
      <alignment vertical="center"/>
    </xf>
    <xf numFmtId="0" fontId="0" fillId="0" borderId="3" xfId="1" applyNumberFormat="1" applyFont="1" applyBorder="1">
      <alignment vertical="center"/>
    </xf>
    <xf numFmtId="0" fontId="0" fillId="0" borderId="8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1" applyNumberFormat="1" applyFont="1" applyBorder="1">
      <alignment vertical="center"/>
    </xf>
    <xf numFmtId="0" fontId="0" fillId="0" borderId="11" xfId="1" applyNumberFormat="1" applyFont="1" applyBorder="1">
      <alignment vertical="center"/>
    </xf>
    <xf numFmtId="0" fontId="0" fillId="0" borderId="12" xfId="1" applyNumberFormat="1" applyFont="1" applyBorder="1">
      <alignment vertical="center"/>
    </xf>
    <xf numFmtId="0" fontId="0" fillId="0" borderId="5" xfId="0" applyBorder="1">
      <alignment vertical="center"/>
    </xf>
    <xf numFmtId="0" fontId="0" fillId="0" borderId="10" xfId="0" applyBorder="1">
      <alignment vertical="center"/>
    </xf>
    <xf numFmtId="0" fontId="0" fillId="0" borderId="12" xfId="0" applyBorder="1">
      <alignment vertical="center"/>
    </xf>
    <xf numFmtId="3" fontId="0" fillId="0" borderId="1" xfId="0" applyNumberFormat="1" applyBorder="1">
      <alignment vertical="center"/>
    </xf>
    <xf numFmtId="38" fontId="0" fillId="0" borderId="11" xfId="1" applyFont="1" applyBorder="1" applyAlignment="1">
      <alignment horizontal="right" vertical="center"/>
    </xf>
    <xf numFmtId="38" fontId="0" fillId="0" borderId="12" xfId="1" applyFont="1" applyBorder="1" applyAlignment="1">
      <alignment horizontal="right" vertical="center"/>
    </xf>
    <xf numFmtId="0" fontId="0" fillId="0" borderId="11" xfId="0" applyBorder="1">
      <alignment vertical="center"/>
    </xf>
    <xf numFmtId="38" fontId="0" fillId="0" borderId="4" xfId="1" applyFont="1" applyBorder="1" applyAlignment="1">
      <alignment horizontal="right" vertical="center"/>
    </xf>
    <xf numFmtId="38" fontId="0" fillId="0" borderId="3" xfId="1" applyFont="1" applyBorder="1" applyAlignment="1">
      <alignment horizontal="right" vertical="center"/>
    </xf>
    <xf numFmtId="38" fontId="0" fillId="0" borderId="8" xfId="1" applyFont="1" applyBorder="1" applyAlignment="1">
      <alignment horizontal="center" vertical="center"/>
    </xf>
    <xf numFmtId="0" fontId="0" fillId="0" borderId="6" xfId="0" applyBorder="1">
      <alignment vertical="center"/>
    </xf>
    <xf numFmtId="177" fontId="0" fillId="0" borderId="7" xfId="0" applyNumberFormat="1" applyBorder="1">
      <alignment vertical="center"/>
    </xf>
    <xf numFmtId="0" fontId="0" fillId="0" borderId="9" xfId="0" applyBorder="1" applyAlignment="1">
      <alignment horizontal="center" vertical="center"/>
    </xf>
    <xf numFmtId="177" fontId="0" fillId="0" borderId="12" xfId="0" applyNumberFormat="1" applyBorder="1">
      <alignment vertical="center"/>
    </xf>
    <xf numFmtId="178" fontId="0" fillId="0" borderId="7" xfId="0" applyNumberFormat="1" applyBorder="1">
      <alignment vertical="center"/>
    </xf>
    <xf numFmtId="178" fontId="0" fillId="0" borderId="10" xfId="0" applyNumberFormat="1" applyBorder="1">
      <alignment vertical="center"/>
    </xf>
    <xf numFmtId="178" fontId="0" fillId="0" borderId="12" xfId="0" applyNumberFormat="1" applyBorder="1">
      <alignment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77" fontId="0" fillId="0" borderId="4" xfId="0" applyNumberFormat="1" applyBorder="1" applyAlignment="1">
      <alignment horizontal="left" vertical="center"/>
    </xf>
    <xf numFmtId="2" fontId="0" fillId="0" borderId="6" xfId="0" applyNumberFormat="1" applyBorder="1">
      <alignment vertical="center"/>
    </xf>
    <xf numFmtId="178" fontId="0" fillId="0" borderId="6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tsui\Desktop\&#12300;Excel&#12395;&#12424;&#12427;&#12450;&#12531;&#12465;&#12540;&#12488;&#20998;&#26512;&#12301;Excel&#12487;&#12540;&#12479;&#31561;\&#31532;5&#31456;.xlsx" TargetMode="External"/><Relationship Id="rId1" Type="http://schemas.openxmlformats.org/officeDocument/2006/relationships/externalLinkPath" Target="&#31532;5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例題5-1"/>
      <sheetName val="例題5-2"/>
      <sheetName val="例題5-3"/>
      <sheetName val="例題5-4"/>
      <sheetName val="例題5-5"/>
      <sheetName val="例題5-6"/>
      <sheetName val="例題5-7"/>
      <sheetName val="例題5-8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F1" t="str">
            <v>人数</v>
          </cell>
        </row>
        <row r="2">
          <cell r="E2" t="str">
            <v>持っている</v>
          </cell>
          <cell r="F2">
            <v>110</v>
          </cell>
        </row>
        <row r="3">
          <cell r="E3" t="str">
            <v>持っていない</v>
          </cell>
          <cell r="F3">
            <v>90</v>
          </cell>
        </row>
      </sheetData>
      <sheetData sheetId="5" refreshError="1"/>
      <sheetData sheetId="6" refreshError="1"/>
      <sheetData sheetId="7">
        <row r="1">
          <cell r="D1" t="str">
            <v>実測度数</v>
          </cell>
          <cell r="E1" t="str">
            <v>期待度数</v>
          </cell>
        </row>
        <row r="2">
          <cell r="A2" t="str">
            <v>1年</v>
          </cell>
          <cell r="D2">
            <v>77</v>
          </cell>
          <cell r="E2">
            <v>70</v>
          </cell>
        </row>
        <row r="3">
          <cell r="A3" t="str">
            <v>2年</v>
          </cell>
          <cell r="D3">
            <v>59</v>
          </cell>
          <cell r="E3">
            <v>60</v>
          </cell>
        </row>
        <row r="4">
          <cell r="A4" t="str">
            <v>3年</v>
          </cell>
          <cell r="D4">
            <v>42</v>
          </cell>
          <cell r="E4">
            <v>40</v>
          </cell>
        </row>
        <row r="5">
          <cell r="A5" t="str">
            <v>4年</v>
          </cell>
          <cell r="D5">
            <v>22</v>
          </cell>
          <cell r="E5">
            <v>30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10F8A-C429-42F5-A481-D5CA49237197}">
  <dimension ref="A1:H21"/>
  <sheetViews>
    <sheetView showGridLines="0" tabSelected="1" zoomScale="85" zoomScaleNormal="85" workbookViewId="0"/>
  </sheetViews>
  <sheetFormatPr defaultRowHeight="18.75" x14ac:dyDescent="0.4"/>
  <cols>
    <col min="1" max="2" width="8.75" style="6"/>
    <col min="6" max="6" width="16.625" customWidth="1"/>
  </cols>
  <sheetData>
    <row r="1" spans="1:8" x14ac:dyDescent="0.4">
      <c r="A1" s="29" t="s">
        <v>0</v>
      </c>
      <c r="B1" s="5" t="s">
        <v>1</v>
      </c>
      <c r="F1" s="3"/>
      <c r="G1" s="11" t="s">
        <v>6</v>
      </c>
      <c r="H1" s="16" t="s">
        <v>7</v>
      </c>
    </row>
    <row r="2" spans="1:8" x14ac:dyDescent="0.4">
      <c r="A2" s="27">
        <v>12000</v>
      </c>
      <c r="B2" s="24">
        <v>9000</v>
      </c>
      <c r="F2" s="8" t="s">
        <v>2</v>
      </c>
      <c r="G2" s="12">
        <f>COUNT(A:A)</f>
        <v>20</v>
      </c>
      <c r="H2" s="17">
        <f>COUNT(B:B)</f>
        <v>20</v>
      </c>
    </row>
    <row r="3" spans="1:8" x14ac:dyDescent="0.4">
      <c r="A3" s="27">
        <v>19000</v>
      </c>
      <c r="B3" s="24">
        <v>14000</v>
      </c>
      <c r="F3" s="9" t="s">
        <v>3</v>
      </c>
      <c r="G3" s="13">
        <f>AVERAGE(A:A)</f>
        <v>23050</v>
      </c>
      <c r="H3" s="18">
        <f>AVERAGE(B:B)</f>
        <v>18300</v>
      </c>
    </row>
    <row r="4" spans="1:8" x14ac:dyDescent="0.4">
      <c r="A4" s="27">
        <v>9500</v>
      </c>
      <c r="B4" s="24">
        <v>6000</v>
      </c>
      <c r="F4" s="10" t="s">
        <v>4</v>
      </c>
      <c r="G4" s="14">
        <f>STDEV(A:A)</f>
        <v>10889.275264657133</v>
      </c>
      <c r="H4" s="19">
        <f>STDEV(B:B)</f>
        <v>10278.234540190153</v>
      </c>
    </row>
    <row r="5" spans="1:8" x14ac:dyDescent="0.4">
      <c r="A5" s="27">
        <v>31000</v>
      </c>
      <c r="B5" s="24">
        <v>28000</v>
      </c>
      <c r="F5" t="s">
        <v>5</v>
      </c>
      <c r="G5" s="7">
        <f>ABS(G3-H3)</f>
        <v>4750</v>
      </c>
      <c r="H5" s="7"/>
    </row>
    <row r="6" spans="1:8" x14ac:dyDescent="0.4">
      <c r="A6" s="27">
        <v>12500</v>
      </c>
      <c r="B6" s="24">
        <v>5500</v>
      </c>
    </row>
    <row r="7" spans="1:8" x14ac:dyDescent="0.4">
      <c r="A7" s="27">
        <v>21000</v>
      </c>
      <c r="B7" s="24">
        <v>16000</v>
      </c>
      <c r="F7" t="s">
        <v>8</v>
      </c>
    </row>
    <row r="8" spans="1:8" x14ac:dyDescent="0.4">
      <c r="A8" s="27">
        <v>20000</v>
      </c>
      <c r="B8" s="24">
        <v>15000</v>
      </c>
      <c r="F8" t="s">
        <v>9</v>
      </c>
    </row>
    <row r="9" spans="1:8" x14ac:dyDescent="0.4">
      <c r="A9" s="27">
        <v>18500</v>
      </c>
      <c r="B9" s="24">
        <v>7000</v>
      </c>
      <c r="F9" s="8" t="s">
        <v>10</v>
      </c>
      <c r="G9" s="21">
        <f>TTEST(A:A,B:B,2,2)</f>
        <v>0.16415340376657511</v>
      </c>
    </row>
    <row r="10" spans="1:8" x14ac:dyDescent="0.4">
      <c r="A10" s="27">
        <v>25000</v>
      </c>
      <c r="B10" s="24">
        <v>27000</v>
      </c>
      <c r="F10" s="10" t="s">
        <v>11</v>
      </c>
      <c r="G10" s="22">
        <f>TTEST(A:A,B:B,1,2)</f>
        <v>8.2076701883287556E-2</v>
      </c>
    </row>
    <row r="11" spans="1:8" x14ac:dyDescent="0.4">
      <c r="A11" s="27">
        <v>13000</v>
      </c>
      <c r="B11" s="24">
        <v>10000</v>
      </c>
      <c r="F11" t="s">
        <v>12</v>
      </c>
    </row>
    <row r="12" spans="1:8" x14ac:dyDescent="0.4">
      <c r="A12" s="27">
        <v>40000</v>
      </c>
      <c r="B12" s="24">
        <v>33500</v>
      </c>
      <c r="F12" s="8" t="s">
        <v>10</v>
      </c>
      <c r="G12" s="21">
        <f>TTEST(A:A,B:B,2,3)</f>
        <v>0.16418035175108525</v>
      </c>
    </row>
    <row r="13" spans="1:8" x14ac:dyDescent="0.4">
      <c r="A13" s="27">
        <v>33000</v>
      </c>
      <c r="B13" s="24">
        <v>30000</v>
      </c>
      <c r="F13" s="10" t="s">
        <v>11</v>
      </c>
      <c r="G13" s="22">
        <f>TTEST(A:A,B:B,1,3)</f>
        <v>8.2090175875542626E-2</v>
      </c>
    </row>
    <row r="14" spans="1:8" x14ac:dyDescent="0.4">
      <c r="A14" s="27">
        <v>50000</v>
      </c>
      <c r="B14" s="24">
        <v>32500</v>
      </c>
    </row>
    <row r="15" spans="1:8" x14ac:dyDescent="0.4">
      <c r="A15" s="27">
        <v>23000</v>
      </c>
      <c r="B15" s="24">
        <v>18000</v>
      </c>
      <c r="F15" t="s">
        <v>13</v>
      </c>
    </row>
    <row r="16" spans="1:8" x14ac:dyDescent="0.4">
      <c r="A16" s="27">
        <v>10500</v>
      </c>
      <c r="B16" s="24">
        <v>4000</v>
      </c>
      <c r="F16" s="15" t="s">
        <v>10</v>
      </c>
      <c r="G16" s="3">
        <f>FTEST(A:A,B:B)</f>
        <v>0.80384904941760482</v>
      </c>
    </row>
    <row r="17" spans="1:2" x14ac:dyDescent="0.4">
      <c r="A17" s="27">
        <v>22000</v>
      </c>
      <c r="B17" s="24">
        <v>17000</v>
      </c>
    </row>
    <row r="18" spans="1:2" x14ac:dyDescent="0.4">
      <c r="A18" s="27">
        <v>34000</v>
      </c>
      <c r="B18" s="24">
        <v>30500</v>
      </c>
    </row>
    <row r="19" spans="1:2" x14ac:dyDescent="0.4">
      <c r="A19" s="27">
        <v>11000</v>
      </c>
      <c r="B19" s="24">
        <v>8000</v>
      </c>
    </row>
    <row r="20" spans="1:2" x14ac:dyDescent="0.4">
      <c r="A20" s="27">
        <v>32000</v>
      </c>
      <c r="B20" s="24">
        <v>29000</v>
      </c>
    </row>
    <row r="21" spans="1:2" x14ac:dyDescent="0.4">
      <c r="A21" s="28">
        <v>24000</v>
      </c>
      <c r="B21" s="25">
        <v>26000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1BCE9-2F42-4F35-BF4E-0FE02425297B}">
  <dimension ref="A1:H21"/>
  <sheetViews>
    <sheetView showGridLines="0" zoomScale="85" zoomScaleNormal="85" workbookViewId="0"/>
  </sheetViews>
  <sheetFormatPr defaultRowHeight="18.75" x14ac:dyDescent="0.4"/>
  <cols>
    <col min="6" max="6" width="16.125" customWidth="1"/>
  </cols>
  <sheetData>
    <row r="1" spans="1:8" x14ac:dyDescent="0.4">
      <c r="A1" s="2" t="s">
        <v>21</v>
      </c>
      <c r="B1" s="2" t="s">
        <v>22</v>
      </c>
      <c r="F1" s="15"/>
      <c r="G1" s="2" t="s">
        <v>21</v>
      </c>
      <c r="H1" s="32" t="s">
        <v>22</v>
      </c>
    </row>
    <row r="2" spans="1:8" x14ac:dyDescent="0.4">
      <c r="A2" s="23">
        <v>12000</v>
      </c>
      <c r="B2" s="23">
        <v>10000</v>
      </c>
      <c r="F2" s="9" t="s">
        <v>23</v>
      </c>
      <c r="G2" s="26">
        <f>COUNT(A:A)</f>
        <v>20</v>
      </c>
      <c r="H2" s="30">
        <f>COUNT(B:B)</f>
        <v>20</v>
      </c>
    </row>
    <row r="3" spans="1:8" x14ac:dyDescent="0.4">
      <c r="A3" s="23">
        <v>19000</v>
      </c>
      <c r="B3" s="23">
        <v>16000</v>
      </c>
      <c r="F3" s="9" t="s">
        <v>24</v>
      </c>
      <c r="G3" s="26">
        <f>AVERAGE(A:A)</f>
        <v>23050</v>
      </c>
      <c r="H3" s="30">
        <f>AVERAGE(B:B)</f>
        <v>26462.5</v>
      </c>
    </row>
    <row r="4" spans="1:8" x14ac:dyDescent="0.4">
      <c r="A4" s="23">
        <v>9500</v>
      </c>
      <c r="B4" s="23">
        <v>8000</v>
      </c>
      <c r="F4" s="10" t="s">
        <v>25</v>
      </c>
      <c r="G4" s="33">
        <f>STDEV(A:A)</f>
        <v>10889.275264657133</v>
      </c>
      <c r="H4" s="31">
        <f>STDEV(B:B)</f>
        <v>14662.491306588709</v>
      </c>
    </row>
    <row r="5" spans="1:8" x14ac:dyDescent="0.4">
      <c r="A5" s="23">
        <v>31000</v>
      </c>
      <c r="B5" s="23">
        <v>32400</v>
      </c>
      <c r="F5" t="s">
        <v>26</v>
      </c>
      <c r="G5">
        <f>ABS(G3-H3)</f>
        <v>3412.5</v>
      </c>
    </row>
    <row r="6" spans="1:8" x14ac:dyDescent="0.4">
      <c r="A6" s="23">
        <v>12500</v>
      </c>
      <c r="B6" s="23">
        <v>13800</v>
      </c>
    </row>
    <row r="7" spans="1:8" x14ac:dyDescent="0.4">
      <c r="A7" s="23">
        <v>21000</v>
      </c>
      <c r="B7" s="23">
        <v>22450</v>
      </c>
    </row>
    <row r="8" spans="1:8" x14ac:dyDescent="0.4">
      <c r="A8" s="23">
        <v>20000</v>
      </c>
      <c r="B8" s="23">
        <v>22500</v>
      </c>
      <c r="F8" t="s">
        <v>27</v>
      </c>
    </row>
    <row r="9" spans="1:8" x14ac:dyDescent="0.4">
      <c r="A9" s="23">
        <v>18500</v>
      </c>
      <c r="B9" s="23">
        <v>31000</v>
      </c>
      <c r="F9" s="8" t="s">
        <v>20</v>
      </c>
      <c r="G9" s="35">
        <f>TTEST(A:A,B:B,2,1)</f>
        <v>1.8553249422373332E-2</v>
      </c>
    </row>
    <row r="10" spans="1:8" x14ac:dyDescent="0.4">
      <c r="A10" s="23">
        <v>25000</v>
      </c>
      <c r="B10" s="23">
        <v>23100</v>
      </c>
      <c r="F10" s="10" t="s">
        <v>28</v>
      </c>
      <c r="G10" s="36">
        <f>TTEST(A:A,B:B,1,1)</f>
        <v>9.2766247111866658E-3</v>
      </c>
    </row>
    <row r="11" spans="1:8" x14ac:dyDescent="0.4">
      <c r="A11" s="23">
        <v>13000</v>
      </c>
      <c r="B11" s="23">
        <v>3000</v>
      </c>
    </row>
    <row r="12" spans="1:8" x14ac:dyDescent="0.4">
      <c r="A12" s="23">
        <v>40000</v>
      </c>
      <c r="B12" s="23">
        <v>52000</v>
      </c>
    </row>
    <row r="13" spans="1:8" x14ac:dyDescent="0.4">
      <c r="A13" s="23">
        <v>33000</v>
      </c>
      <c r="B13" s="23">
        <v>46000</v>
      </c>
    </row>
    <row r="14" spans="1:8" x14ac:dyDescent="0.4">
      <c r="A14" s="23">
        <v>50000</v>
      </c>
      <c r="B14" s="23">
        <v>53500</v>
      </c>
    </row>
    <row r="15" spans="1:8" x14ac:dyDescent="0.4">
      <c r="A15" s="23">
        <v>23000</v>
      </c>
      <c r="B15" s="23">
        <v>32500</v>
      </c>
    </row>
    <row r="16" spans="1:8" x14ac:dyDescent="0.4">
      <c r="A16" s="23">
        <v>10500</v>
      </c>
      <c r="B16" s="23">
        <v>10000</v>
      </c>
    </row>
    <row r="17" spans="1:2" x14ac:dyDescent="0.4">
      <c r="A17" s="23">
        <v>22000</v>
      </c>
      <c r="B17" s="23">
        <v>27000</v>
      </c>
    </row>
    <row r="18" spans="1:2" x14ac:dyDescent="0.4">
      <c r="A18" s="23">
        <v>34000</v>
      </c>
      <c r="B18" s="23">
        <v>38000</v>
      </c>
    </row>
    <row r="19" spans="1:2" x14ac:dyDescent="0.4">
      <c r="A19" s="23">
        <v>11000</v>
      </c>
      <c r="B19" s="23">
        <v>15500</v>
      </c>
    </row>
    <row r="20" spans="1:2" x14ac:dyDescent="0.4">
      <c r="A20" s="23">
        <v>32000</v>
      </c>
      <c r="B20" s="23">
        <v>40500</v>
      </c>
    </row>
    <row r="21" spans="1:2" x14ac:dyDescent="0.4">
      <c r="A21" s="23">
        <v>24000</v>
      </c>
      <c r="B21" s="23">
        <v>32000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CFFD4-ADF3-4F52-8BB6-1C965856DF63}">
  <dimension ref="A1:H21"/>
  <sheetViews>
    <sheetView showGridLines="0" zoomScale="85" zoomScaleNormal="85" workbookViewId="0"/>
  </sheetViews>
  <sheetFormatPr defaultRowHeight="18.75" x14ac:dyDescent="0.4"/>
  <cols>
    <col min="1" max="2" width="8.75" style="6"/>
    <col min="6" max="6" width="16.625" customWidth="1"/>
  </cols>
  <sheetData>
    <row r="1" spans="1:8" x14ac:dyDescent="0.4">
      <c r="A1" s="5" t="s">
        <v>0</v>
      </c>
      <c r="B1" s="5" t="s">
        <v>1</v>
      </c>
      <c r="C1" s="2" t="s">
        <v>14</v>
      </c>
      <c r="D1" s="2" t="s">
        <v>15</v>
      </c>
      <c r="F1" s="3"/>
      <c r="G1" s="11" t="s">
        <v>6</v>
      </c>
      <c r="H1" s="16" t="s">
        <v>7</v>
      </c>
    </row>
    <row r="2" spans="1:8" x14ac:dyDescent="0.4">
      <c r="A2" s="24">
        <v>12000</v>
      </c>
      <c r="B2" s="24">
        <v>9000</v>
      </c>
      <c r="C2" s="26">
        <f>RANK(A2,$A$2:$B$21,1)</f>
        <v>11</v>
      </c>
      <c r="D2" s="26">
        <f t="shared" ref="D2:D21" si="0">RANK(B2,$A$2:$B$21,1)</f>
        <v>6</v>
      </c>
      <c r="F2" s="8" t="s">
        <v>2</v>
      </c>
      <c r="G2" s="12">
        <f>COUNT(A:A)</f>
        <v>20</v>
      </c>
      <c r="H2" s="17">
        <f>COUNT(B:B)</f>
        <v>20</v>
      </c>
    </row>
    <row r="3" spans="1:8" x14ac:dyDescent="0.4">
      <c r="A3" s="24">
        <v>19000</v>
      </c>
      <c r="B3" s="24">
        <v>14000</v>
      </c>
      <c r="C3" s="26">
        <f t="shared" ref="C3:C21" si="1">RANK(A3,$A$2:$B$21,1)</f>
        <v>20</v>
      </c>
      <c r="D3" s="26">
        <f t="shared" si="0"/>
        <v>14</v>
      </c>
      <c r="F3" s="9" t="s">
        <v>16</v>
      </c>
      <c r="G3" s="13">
        <f>SUM(C:C)</f>
        <v>462</v>
      </c>
      <c r="H3" s="18">
        <f>SUM(D:D)</f>
        <v>358</v>
      </c>
    </row>
    <row r="4" spans="1:8" x14ac:dyDescent="0.4">
      <c r="A4" s="24">
        <v>9500</v>
      </c>
      <c r="B4" s="24">
        <v>6000</v>
      </c>
      <c r="C4" s="26">
        <f t="shared" si="1"/>
        <v>7</v>
      </c>
      <c r="D4" s="26">
        <f t="shared" si="0"/>
        <v>3</v>
      </c>
      <c r="F4" s="10" t="s">
        <v>17</v>
      </c>
      <c r="G4" s="14">
        <f>G3/G2</f>
        <v>23.1</v>
      </c>
      <c r="H4" s="19">
        <f>H3/H2</f>
        <v>17.899999999999999</v>
      </c>
    </row>
    <row r="5" spans="1:8" x14ac:dyDescent="0.4">
      <c r="A5" s="24">
        <v>31000</v>
      </c>
      <c r="B5" s="24">
        <v>28000</v>
      </c>
      <c r="C5" s="26">
        <f t="shared" si="1"/>
        <v>33</v>
      </c>
      <c r="D5" s="26">
        <f t="shared" si="0"/>
        <v>29</v>
      </c>
      <c r="F5" t="s">
        <v>18</v>
      </c>
      <c r="G5" s="7">
        <f>(G3-G2*(G2+H2+1)/2)/SQRT((G2*H2*(G2+H2+1)/12))</f>
        <v>1.4066046300811943</v>
      </c>
      <c r="H5" s="7"/>
    </row>
    <row r="6" spans="1:8" x14ac:dyDescent="0.4">
      <c r="A6" s="24">
        <v>12500</v>
      </c>
      <c r="B6" s="24">
        <v>5500</v>
      </c>
      <c r="C6" s="26">
        <f t="shared" si="1"/>
        <v>12</v>
      </c>
      <c r="D6" s="26">
        <f t="shared" si="0"/>
        <v>2</v>
      </c>
      <c r="F6" t="s">
        <v>19</v>
      </c>
      <c r="G6" s="4">
        <f>1-NORMSDIST(ABS(G5))</f>
        <v>7.977232968893444E-2</v>
      </c>
    </row>
    <row r="7" spans="1:8" x14ac:dyDescent="0.4">
      <c r="A7" s="24">
        <v>21000</v>
      </c>
      <c r="B7" s="24">
        <v>16000</v>
      </c>
      <c r="C7" s="26">
        <f t="shared" si="1"/>
        <v>22</v>
      </c>
      <c r="D7" s="26">
        <f t="shared" si="0"/>
        <v>16</v>
      </c>
      <c r="F7" t="s">
        <v>20</v>
      </c>
      <c r="G7" s="4">
        <f>2*G6</f>
        <v>0.15954465937786888</v>
      </c>
    </row>
    <row r="8" spans="1:8" x14ac:dyDescent="0.4">
      <c r="A8" s="24">
        <v>20000</v>
      </c>
      <c r="B8" s="24">
        <v>15000</v>
      </c>
      <c r="C8" s="26">
        <f t="shared" si="1"/>
        <v>21</v>
      </c>
      <c r="D8" s="26">
        <f t="shared" si="0"/>
        <v>15</v>
      </c>
    </row>
    <row r="9" spans="1:8" x14ac:dyDescent="0.4">
      <c r="A9" s="24">
        <v>18500</v>
      </c>
      <c r="B9" s="24">
        <v>7000</v>
      </c>
      <c r="C9" s="26">
        <f t="shared" si="1"/>
        <v>19</v>
      </c>
      <c r="D9" s="26">
        <f t="shared" si="0"/>
        <v>4</v>
      </c>
    </row>
    <row r="10" spans="1:8" x14ac:dyDescent="0.4">
      <c r="A10" s="24">
        <v>25000</v>
      </c>
      <c r="B10" s="24">
        <v>27000</v>
      </c>
      <c r="C10" s="26">
        <f t="shared" si="1"/>
        <v>26</v>
      </c>
      <c r="D10" s="26">
        <f t="shared" si="0"/>
        <v>28</v>
      </c>
    </row>
    <row r="11" spans="1:8" x14ac:dyDescent="0.4">
      <c r="A11" s="24">
        <v>13000</v>
      </c>
      <c r="B11" s="24">
        <v>10000</v>
      </c>
      <c r="C11" s="26">
        <f t="shared" si="1"/>
        <v>13</v>
      </c>
      <c r="D11" s="26">
        <f t="shared" si="0"/>
        <v>8</v>
      </c>
    </row>
    <row r="12" spans="1:8" x14ac:dyDescent="0.4">
      <c r="A12" s="24">
        <v>40000</v>
      </c>
      <c r="B12" s="24">
        <v>33500</v>
      </c>
      <c r="C12" s="26">
        <f t="shared" si="1"/>
        <v>39</v>
      </c>
      <c r="D12" s="26">
        <f t="shared" si="0"/>
        <v>37</v>
      </c>
    </row>
    <row r="13" spans="1:8" x14ac:dyDescent="0.4">
      <c r="A13" s="24">
        <v>33000</v>
      </c>
      <c r="B13" s="24">
        <v>30000</v>
      </c>
      <c r="C13" s="26">
        <f t="shared" si="1"/>
        <v>36</v>
      </c>
      <c r="D13" s="26">
        <f t="shared" si="0"/>
        <v>31</v>
      </c>
    </row>
    <row r="14" spans="1:8" x14ac:dyDescent="0.4">
      <c r="A14" s="24">
        <v>50000</v>
      </c>
      <c r="B14" s="24">
        <v>32500</v>
      </c>
      <c r="C14" s="26">
        <f t="shared" si="1"/>
        <v>40</v>
      </c>
      <c r="D14" s="26">
        <f t="shared" si="0"/>
        <v>35</v>
      </c>
    </row>
    <row r="15" spans="1:8" x14ac:dyDescent="0.4">
      <c r="A15" s="24">
        <v>23000</v>
      </c>
      <c r="B15" s="24">
        <v>18000</v>
      </c>
      <c r="C15" s="26">
        <f t="shared" si="1"/>
        <v>24</v>
      </c>
      <c r="D15" s="26">
        <f t="shared" si="0"/>
        <v>18</v>
      </c>
    </row>
    <row r="16" spans="1:8" x14ac:dyDescent="0.4">
      <c r="A16" s="24">
        <v>10500</v>
      </c>
      <c r="B16" s="24">
        <v>4000</v>
      </c>
      <c r="C16" s="26">
        <f t="shared" si="1"/>
        <v>9</v>
      </c>
      <c r="D16" s="26">
        <f t="shared" si="0"/>
        <v>1</v>
      </c>
    </row>
    <row r="17" spans="1:4" x14ac:dyDescent="0.4">
      <c r="A17" s="24">
        <v>22000</v>
      </c>
      <c r="B17" s="24">
        <v>17000</v>
      </c>
      <c r="C17" s="26">
        <f t="shared" si="1"/>
        <v>23</v>
      </c>
      <c r="D17" s="26">
        <f t="shared" si="0"/>
        <v>17</v>
      </c>
    </row>
    <row r="18" spans="1:4" x14ac:dyDescent="0.4">
      <c r="A18" s="24">
        <v>34000</v>
      </c>
      <c r="B18" s="24">
        <v>30500</v>
      </c>
      <c r="C18" s="26">
        <f t="shared" si="1"/>
        <v>38</v>
      </c>
      <c r="D18" s="26">
        <f t="shared" si="0"/>
        <v>32</v>
      </c>
    </row>
    <row r="19" spans="1:4" x14ac:dyDescent="0.4">
      <c r="A19" s="24">
        <v>11000</v>
      </c>
      <c r="B19" s="24">
        <v>8000</v>
      </c>
      <c r="C19" s="26">
        <f t="shared" si="1"/>
        <v>10</v>
      </c>
      <c r="D19" s="26">
        <f t="shared" si="0"/>
        <v>5</v>
      </c>
    </row>
    <row r="20" spans="1:4" x14ac:dyDescent="0.4">
      <c r="A20" s="24">
        <v>32000</v>
      </c>
      <c r="B20" s="24">
        <v>29000</v>
      </c>
      <c r="C20" s="26">
        <f t="shared" si="1"/>
        <v>34</v>
      </c>
      <c r="D20" s="26">
        <f t="shared" si="0"/>
        <v>30</v>
      </c>
    </row>
    <row r="21" spans="1:4" x14ac:dyDescent="0.4">
      <c r="A21" s="25">
        <v>24000</v>
      </c>
      <c r="B21" s="25">
        <v>26000</v>
      </c>
      <c r="C21" s="22">
        <f t="shared" si="1"/>
        <v>25</v>
      </c>
      <c r="D21" s="22">
        <f t="shared" si="0"/>
        <v>27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781C2-815F-468F-B0EB-B2E30FB22180}">
  <dimension ref="A1:I21"/>
  <sheetViews>
    <sheetView showGridLines="0" zoomScale="85" zoomScaleNormal="85" workbookViewId="0"/>
  </sheetViews>
  <sheetFormatPr defaultRowHeight="18.75" x14ac:dyDescent="0.4"/>
  <cols>
    <col min="3" max="3" width="11" bestFit="1" customWidth="1"/>
    <col min="6" max="6" width="9" customWidth="1"/>
    <col min="8" max="8" width="16.125" customWidth="1"/>
  </cols>
  <sheetData>
    <row r="1" spans="1:9" x14ac:dyDescent="0.4">
      <c r="A1" s="2" t="s">
        <v>21</v>
      </c>
      <c r="B1" s="2" t="s">
        <v>22</v>
      </c>
      <c r="C1" s="2" t="s">
        <v>29</v>
      </c>
      <c r="D1" s="2" t="s">
        <v>30</v>
      </c>
      <c r="E1" s="2" t="s">
        <v>31</v>
      </c>
      <c r="F1" s="1" t="s">
        <v>32</v>
      </c>
      <c r="G1" s="1" t="s">
        <v>33</v>
      </c>
      <c r="H1" s="37" t="s">
        <v>34</v>
      </c>
      <c r="I1" s="20">
        <f>SUM(F:F)</f>
        <v>165</v>
      </c>
    </row>
    <row r="2" spans="1:9" x14ac:dyDescent="0.4">
      <c r="A2" s="23">
        <v>12000</v>
      </c>
      <c r="B2" s="23">
        <v>10000</v>
      </c>
      <c r="C2" s="23">
        <f>B2-A2</f>
        <v>-2000</v>
      </c>
      <c r="D2" s="3">
        <f>ABS(C2)</f>
        <v>2000</v>
      </c>
      <c r="E2" s="3">
        <f>IF(D2=0,"",RANK(D2,$D$2:$D$21,1)-COUNTIF($D$2:$D$21,0))</f>
        <v>7</v>
      </c>
      <c r="F2">
        <f>IF(C2&gt;0,E2,0)</f>
        <v>0</v>
      </c>
      <c r="G2">
        <f>IF(C2&lt;0,E2,0)</f>
        <v>7</v>
      </c>
      <c r="H2" s="38" t="s">
        <v>35</v>
      </c>
      <c r="I2" s="30">
        <f>SUM(G:G)</f>
        <v>45</v>
      </c>
    </row>
    <row r="3" spans="1:9" x14ac:dyDescent="0.4">
      <c r="A3" s="23">
        <v>19000</v>
      </c>
      <c r="B3" s="23">
        <v>16000</v>
      </c>
      <c r="C3" s="23">
        <f t="shared" ref="C3:C21" si="0">B3-A3</f>
        <v>-3000</v>
      </c>
      <c r="D3" s="3">
        <f t="shared" ref="D3:D21" si="1">ABS(C3)</f>
        <v>3000</v>
      </c>
      <c r="E3" s="3">
        <f t="shared" ref="E3:E21" si="2">IF(D3=0,"",RANK(D3,$D$2:$D$21,1)-COUNTIF($D$2:$D$21,0))</f>
        <v>9</v>
      </c>
      <c r="F3">
        <f t="shared" ref="F3:F21" si="3">IF(C3&gt;0,E3,0)</f>
        <v>0</v>
      </c>
      <c r="G3">
        <f t="shared" ref="G3:G21" si="4">IF(C3&lt;0,E3,0)</f>
        <v>9</v>
      </c>
      <c r="H3" s="38" t="s">
        <v>36</v>
      </c>
      <c r="I3" s="30">
        <f>IF(I1&gt;I2,I2,I1)</f>
        <v>45</v>
      </c>
    </row>
    <row r="4" spans="1:9" x14ac:dyDescent="0.4">
      <c r="A4" s="23">
        <v>9500</v>
      </c>
      <c r="B4" s="23">
        <v>8000</v>
      </c>
      <c r="C4" s="23">
        <f t="shared" si="0"/>
        <v>-1500</v>
      </c>
      <c r="D4" s="3">
        <f t="shared" si="1"/>
        <v>1500</v>
      </c>
      <c r="E4" s="3">
        <f t="shared" si="2"/>
        <v>5</v>
      </c>
      <c r="F4">
        <f t="shared" si="3"/>
        <v>0</v>
      </c>
      <c r="G4">
        <f t="shared" si="4"/>
        <v>5</v>
      </c>
      <c r="H4" s="39" t="s">
        <v>37</v>
      </c>
      <c r="I4" s="30">
        <f>COUNT(E:E)</f>
        <v>20</v>
      </c>
    </row>
    <row r="5" spans="1:9" x14ac:dyDescent="0.4">
      <c r="A5" s="23">
        <v>31000</v>
      </c>
      <c r="B5" s="23">
        <v>32400</v>
      </c>
      <c r="C5" s="23">
        <f t="shared" si="0"/>
        <v>1400</v>
      </c>
      <c r="D5" s="3">
        <f t="shared" si="1"/>
        <v>1400</v>
      </c>
      <c r="E5" s="3">
        <f t="shared" si="2"/>
        <v>3</v>
      </c>
      <c r="F5">
        <f t="shared" si="3"/>
        <v>3</v>
      </c>
      <c r="G5">
        <f t="shared" si="4"/>
        <v>0</v>
      </c>
      <c r="H5" s="38" t="s">
        <v>18</v>
      </c>
      <c r="I5" s="40">
        <f>(I3-I4*(I4+1)/4)/SQRT(I4*(I4+1)*(2*I4+1)/24)</f>
        <v>-2.2399601788396719</v>
      </c>
    </row>
    <row r="6" spans="1:9" x14ac:dyDescent="0.4">
      <c r="A6" s="23">
        <v>12500</v>
      </c>
      <c r="B6" s="23">
        <v>13800</v>
      </c>
      <c r="C6" s="23">
        <f t="shared" si="0"/>
        <v>1300</v>
      </c>
      <c r="D6" s="3">
        <f t="shared" si="1"/>
        <v>1300</v>
      </c>
      <c r="E6" s="3">
        <f t="shared" si="2"/>
        <v>2</v>
      </c>
      <c r="F6">
        <f t="shared" si="3"/>
        <v>2</v>
      </c>
      <c r="G6">
        <f t="shared" si="4"/>
        <v>0</v>
      </c>
      <c r="H6" s="9" t="s">
        <v>20</v>
      </c>
      <c r="I6" s="41">
        <f>NORMSDIST(I5)*2</f>
        <v>2.509350819808048E-2</v>
      </c>
    </row>
    <row r="7" spans="1:9" x14ac:dyDescent="0.4">
      <c r="A7" s="23">
        <v>21000</v>
      </c>
      <c r="B7" s="23">
        <v>22450</v>
      </c>
      <c r="C7" s="23">
        <f t="shared" si="0"/>
        <v>1450</v>
      </c>
      <c r="D7" s="3">
        <f t="shared" si="1"/>
        <v>1450</v>
      </c>
      <c r="E7" s="3">
        <f t="shared" si="2"/>
        <v>4</v>
      </c>
      <c r="F7">
        <f t="shared" si="3"/>
        <v>4</v>
      </c>
      <c r="G7">
        <f t="shared" si="4"/>
        <v>0</v>
      </c>
      <c r="H7" s="10" t="s">
        <v>28</v>
      </c>
      <c r="I7" s="34">
        <f>NORMSDIST(I5)</f>
        <v>1.254675409904024E-2</v>
      </c>
    </row>
    <row r="8" spans="1:9" x14ac:dyDescent="0.4">
      <c r="A8" s="23">
        <v>20000</v>
      </c>
      <c r="B8" s="23">
        <v>22500</v>
      </c>
      <c r="C8" s="23">
        <f t="shared" si="0"/>
        <v>2500</v>
      </c>
      <c r="D8" s="3">
        <f t="shared" si="1"/>
        <v>2500</v>
      </c>
      <c r="E8" s="3">
        <f t="shared" si="2"/>
        <v>8</v>
      </c>
      <c r="F8">
        <f t="shared" si="3"/>
        <v>8</v>
      </c>
      <c r="G8">
        <f t="shared" si="4"/>
        <v>0</v>
      </c>
    </row>
    <row r="9" spans="1:9" x14ac:dyDescent="0.4">
      <c r="A9" s="23">
        <v>18500</v>
      </c>
      <c r="B9" s="23">
        <v>31000</v>
      </c>
      <c r="C9" s="23">
        <f t="shared" si="0"/>
        <v>12500</v>
      </c>
      <c r="D9" s="3">
        <f t="shared" si="1"/>
        <v>12500</v>
      </c>
      <c r="E9" s="3">
        <f t="shared" si="2"/>
        <v>19</v>
      </c>
      <c r="F9">
        <f t="shared" si="3"/>
        <v>19</v>
      </c>
      <c r="G9">
        <f t="shared" si="4"/>
        <v>0</v>
      </c>
    </row>
    <row r="10" spans="1:9" x14ac:dyDescent="0.4">
      <c r="A10" s="23">
        <v>25000</v>
      </c>
      <c r="B10" s="23">
        <v>23100</v>
      </c>
      <c r="C10" s="23">
        <f t="shared" si="0"/>
        <v>-1900</v>
      </c>
      <c r="D10" s="3">
        <f t="shared" si="1"/>
        <v>1900</v>
      </c>
      <c r="E10" s="3">
        <f t="shared" si="2"/>
        <v>6</v>
      </c>
      <c r="F10">
        <f t="shared" si="3"/>
        <v>0</v>
      </c>
      <c r="G10">
        <f t="shared" si="4"/>
        <v>6</v>
      </c>
    </row>
    <row r="11" spans="1:9" x14ac:dyDescent="0.4">
      <c r="A11" s="23">
        <v>13000</v>
      </c>
      <c r="B11" s="23">
        <v>3000</v>
      </c>
      <c r="C11" s="23">
        <f t="shared" si="0"/>
        <v>-10000</v>
      </c>
      <c r="D11" s="3">
        <f t="shared" si="1"/>
        <v>10000</v>
      </c>
      <c r="E11" s="3">
        <f t="shared" si="2"/>
        <v>17</v>
      </c>
      <c r="F11">
        <f t="shared" si="3"/>
        <v>0</v>
      </c>
      <c r="G11">
        <f t="shared" si="4"/>
        <v>17</v>
      </c>
    </row>
    <row r="12" spans="1:9" x14ac:dyDescent="0.4">
      <c r="A12" s="23">
        <v>40000</v>
      </c>
      <c r="B12" s="23">
        <v>52000</v>
      </c>
      <c r="C12" s="23">
        <f t="shared" si="0"/>
        <v>12000</v>
      </c>
      <c r="D12" s="3">
        <f t="shared" si="1"/>
        <v>12000</v>
      </c>
      <c r="E12" s="3">
        <f t="shared" si="2"/>
        <v>18</v>
      </c>
      <c r="F12">
        <f t="shared" si="3"/>
        <v>18</v>
      </c>
      <c r="G12">
        <f t="shared" si="4"/>
        <v>0</v>
      </c>
    </row>
    <row r="13" spans="1:9" x14ac:dyDescent="0.4">
      <c r="A13" s="23">
        <v>33000</v>
      </c>
      <c r="B13" s="23">
        <v>46000</v>
      </c>
      <c r="C13" s="23">
        <f t="shared" si="0"/>
        <v>13000</v>
      </c>
      <c r="D13" s="3">
        <f t="shared" si="1"/>
        <v>13000</v>
      </c>
      <c r="E13" s="3">
        <f t="shared" si="2"/>
        <v>20</v>
      </c>
      <c r="F13">
        <f t="shared" si="3"/>
        <v>20</v>
      </c>
      <c r="G13">
        <f t="shared" si="4"/>
        <v>0</v>
      </c>
    </row>
    <row r="14" spans="1:9" x14ac:dyDescent="0.4">
      <c r="A14" s="23">
        <v>50000</v>
      </c>
      <c r="B14" s="23">
        <v>53500</v>
      </c>
      <c r="C14" s="23">
        <f t="shared" si="0"/>
        <v>3500</v>
      </c>
      <c r="D14" s="3">
        <f t="shared" si="1"/>
        <v>3500</v>
      </c>
      <c r="E14" s="3">
        <f t="shared" si="2"/>
        <v>10</v>
      </c>
      <c r="F14">
        <f t="shared" si="3"/>
        <v>10</v>
      </c>
      <c r="G14">
        <f t="shared" si="4"/>
        <v>0</v>
      </c>
    </row>
    <row r="15" spans="1:9" x14ac:dyDescent="0.4">
      <c r="A15" s="23">
        <v>23000</v>
      </c>
      <c r="B15" s="23">
        <v>32500</v>
      </c>
      <c r="C15" s="23">
        <f t="shared" si="0"/>
        <v>9500</v>
      </c>
      <c r="D15" s="3">
        <f t="shared" si="1"/>
        <v>9500</v>
      </c>
      <c r="E15" s="3">
        <f t="shared" si="2"/>
        <v>16</v>
      </c>
      <c r="F15">
        <f t="shared" si="3"/>
        <v>16</v>
      </c>
      <c r="G15">
        <f t="shared" si="4"/>
        <v>0</v>
      </c>
    </row>
    <row r="16" spans="1:9" x14ac:dyDescent="0.4">
      <c r="A16" s="23">
        <v>10500</v>
      </c>
      <c r="B16" s="23">
        <v>10000</v>
      </c>
      <c r="C16" s="23">
        <f t="shared" si="0"/>
        <v>-500</v>
      </c>
      <c r="D16" s="3">
        <f t="shared" si="1"/>
        <v>500</v>
      </c>
      <c r="E16" s="3">
        <f t="shared" si="2"/>
        <v>1</v>
      </c>
      <c r="F16">
        <f t="shared" si="3"/>
        <v>0</v>
      </c>
      <c r="G16">
        <f t="shared" si="4"/>
        <v>1</v>
      </c>
    </row>
    <row r="17" spans="1:7" x14ac:dyDescent="0.4">
      <c r="A17" s="23">
        <v>22000</v>
      </c>
      <c r="B17" s="23">
        <v>27000</v>
      </c>
      <c r="C17" s="23">
        <f t="shared" si="0"/>
        <v>5000</v>
      </c>
      <c r="D17" s="3">
        <f t="shared" si="1"/>
        <v>5000</v>
      </c>
      <c r="E17" s="3">
        <f t="shared" si="2"/>
        <v>13</v>
      </c>
      <c r="F17">
        <f t="shared" si="3"/>
        <v>13</v>
      </c>
      <c r="G17">
        <f t="shared" si="4"/>
        <v>0</v>
      </c>
    </row>
    <row r="18" spans="1:7" x14ac:dyDescent="0.4">
      <c r="A18" s="23">
        <v>34000</v>
      </c>
      <c r="B18" s="23">
        <v>38000</v>
      </c>
      <c r="C18" s="23">
        <f t="shared" si="0"/>
        <v>4000</v>
      </c>
      <c r="D18" s="3">
        <f t="shared" si="1"/>
        <v>4000</v>
      </c>
      <c r="E18" s="3">
        <f t="shared" si="2"/>
        <v>11</v>
      </c>
      <c r="F18">
        <f t="shared" si="3"/>
        <v>11</v>
      </c>
      <c r="G18">
        <f t="shared" si="4"/>
        <v>0</v>
      </c>
    </row>
    <row r="19" spans="1:7" x14ac:dyDescent="0.4">
      <c r="A19" s="23">
        <v>11000</v>
      </c>
      <c r="B19" s="23">
        <v>15500</v>
      </c>
      <c r="C19" s="23">
        <f t="shared" si="0"/>
        <v>4500</v>
      </c>
      <c r="D19" s="3">
        <f t="shared" si="1"/>
        <v>4500</v>
      </c>
      <c r="E19" s="3">
        <f t="shared" si="2"/>
        <v>12</v>
      </c>
      <c r="F19">
        <f t="shared" si="3"/>
        <v>12</v>
      </c>
      <c r="G19">
        <f t="shared" si="4"/>
        <v>0</v>
      </c>
    </row>
    <row r="20" spans="1:7" x14ac:dyDescent="0.4">
      <c r="A20" s="23">
        <v>32000</v>
      </c>
      <c r="B20" s="23">
        <v>40500</v>
      </c>
      <c r="C20" s="23">
        <f t="shared" si="0"/>
        <v>8500</v>
      </c>
      <c r="D20" s="3">
        <f t="shared" si="1"/>
        <v>8500</v>
      </c>
      <c r="E20" s="3">
        <f t="shared" si="2"/>
        <v>15</v>
      </c>
      <c r="F20">
        <f t="shared" si="3"/>
        <v>15</v>
      </c>
      <c r="G20">
        <f t="shared" si="4"/>
        <v>0</v>
      </c>
    </row>
    <row r="21" spans="1:7" x14ac:dyDescent="0.4">
      <c r="A21" s="23">
        <v>24000</v>
      </c>
      <c r="B21" s="23">
        <v>32000</v>
      </c>
      <c r="C21" s="23">
        <f t="shared" si="0"/>
        <v>8000</v>
      </c>
      <c r="D21" s="3">
        <f t="shared" si="1"/>
        <v>8000</v>
      </c>
      <c r="E21" s="3">
        <f t="shared" si="2"/>
        <v>14</v>
      </c>
      <c r="F21">
        <f t="shared" si="3"/>
        <v>14</v>
      </c>
      <c r="G21">
        <f t="shared" si="4"/>
        <v>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例題4-1(ｔ検定)</vt:lpstr>
      <vt:lpstr>例題4-2(対応のあるｔ検定)</vt:lpstr>
      <vt:lpstr>例題4-1(Wilcoxonの順位和検定)</vt:lpstr>
      <vt:lpstr>例題4-2(Wilcoxonの符号付順位検定)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tuis tuis</dc:creator>
  <cp:lastModifiedBy>編集部</cp:lastModifiedBy>
  <dcterms:created xsi:type="dcterms:W3CDTF">2020-05-20T00:23:47Z</dcterms:created>
  <dcterms:modified xsi:type="dcterms:W3CDTF">2025-10-15T07:55:02Z</dcterms:modified>
</cp:coreProperties>
</file>